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D:\My documents\開発\開発資料\E級アンプの動作解析\E級アンプ負荷ネットワーク自動計算シート\"/>
    </mc:Choice>
  </mc:AlternateContent>
  <xr:revisionPtr revIDLastSave="0" documentId="13_ncr:1_{FE402155-0DDA-41D4-B683-C4106197DD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 級アンプ負荷ネットワーク計算シート" sheetId="2" r:id="rId1"/>
  </sheets>
  <definedNames>
    <definedName name="_xlnm.Print_Area" localSheetId="0">'E 級アンプ負荷ネットワーク計算シート'!$B$1:$R$26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2" l="1"/>
  <c r="F11" i="2"/>
  <c r="K17" i="2" s="1"/>
  <c r="D18" i="2" s="1"/>
  <c r="D19" i="2" l="1"/>
  <c r="N17" i="2"/>
  <c r="Q17" i="2"/>
  <c r="M17" i="2"/>
  <c r="O17" i="2" s="1"/>
  <c r="P17" i="2" l="1"/>
  <c r="D20" i="2" s="1"/>
  <c r="D21" i="2"/>
</calcChain>
</file>

<file path=xl/sharedStrings.xml><?xml version="1.0" encoding="utf-8"?>
<sst xmlns="http://schemas.openxmlformats.org/spreadsheetml/2006/main" count="41" uniqueCount="35">
  <si>
    <t>電源電圧 Vcc</t>
    <rPh sb="0" eb="2">
      <t>デンゲン</t>
    </rPh>
    <rPh sb="2" eb="4">
      <t>デンアツ</t>
    </rPh>
    <phoneticPr fontId="1"/>
  </si>
  <si>
    <t>周波数ｆ</t>
    <rPh sb="0" eb="3">
      <t>シュウハスウ</t>
    </rPh>
    <phoneticPr fontId="1"/>
  </si>
  <si>
    <t>ネットワーク QL</t>
    <phoneticPr fontId="1"/>
  </si>
  <si>
    <t>[ V ]</t>
    <phoneticPr fontId="1"/>
  </si>
  <si>
    <t>[ Ω ]</t>
    <phoneticPr fontId="1"/>
  </si>
  <si>
    <t>[ MHz ]</t>
    <phoneticPr fontId="1"/>
  </si>
  <si>
    <t>出力電力 P</t>
    <rPh sb="0" eb="2">
      <t>シュツリョク</t>
    </rPh>
    <rPh sb="2" eb="4">
      <t>デンリョク</t>
    </rPh>
    <phoneticPr fontId="1"/>
  </si>
  <si>
    <t>[ W ]</t>
    <phoneticPr fontId="1"/>
  </si>
  <si>
    <t>[ pF ]</t>
    <phoneticPr fontId="1"/>
  </si>
  <si>
    <t>[ uH ]</t>
    <phoneticPr fontId="1"/>
  </si>
  <si>
    <t>[uH]</t>
    <phoneticPr fontId="1"/>
  </si>
  <si>
    <t>[pF]</t>
    <phoneticPr fontId="1"/>
  </si>
  <si>
    <t>C1 =</t>
    <phoneticPr fontId="1"/>
  </si>
  <si>
    <r>
      <rPr>
        <sz val="12"/>
        <color theme="5" tint="-0.499984740745262"/>
        <rFont val="メイリオ"/>
        <family val="3"/>
        <charset val="128"/>
      </rPr>
      <t>WA1HQC ネイサン氏の近似解に基づく</t>
    </r>
    <r>
      <rPr>
        <sz val="11"/>
        <color theme="5" tint="-0.499984740745262"/>
        <rFont val="ＭＳ Ｐゴシック"/>
        <family val="1"/>
        <charset val="128"/>
      </rPr>
      <t xml:space="preserve"> 
</t>
    </r>
    <r>
      <rPr>
        <sz val="18"/>
        <color theme="5" tint="-0.499984740745262"/>
        <rFont val="メイリオ"/>
        <family val="3"/>
        <charset val="128"/>
      </rPr>
      <t>50Ω負荷にマッチングさせるための
E 級アンプ負荷ネットワーク計算シート</t>
    </r>
    <rPh sb="11" eb="12">
      <t>シ</t>
    </rPh>
    <rPh sb="13" eb="15">
      <t>キンジ</t>
    </rPh>
    <rPh sb="15" eb="16">
      <t>カイ</t>
    </rPh>
    <rPh sb="17" eb="18">
      <t>モト</t>
    </rPh>
    <rPh sb="25" eb="27">
      <t>フカ</t>
    </rPh>
    <rPh sb="42" eb="43">
      <t>キュウ</t>
    </rPh>
    <rPh sb="46" eb="48">
      <t>フカ</t>
    </rPh>
    <rPh sb="54" eb="56">
      <t>ケイサン</t>
    </rPh>
    <phoneticPr fontId="1"/>
  </si>
  <si>
    <t>0 &lt; R &lt;50
となるように
パラメータを選ぶ</t>
    <rPh sb="23" eb="24">
      <t>エラ</t>
    </rPh>
    <phoneticPr fontId="1"/>
  </si>
  <si>
    <t>50Ωに変換前の
ネットワーク負荷 R</t>
    <rPh sb="4" eb="6">
      <t>ヘンカン</t>
    </rPh>
    <rPh sb="6" eb="7">
      <t>マエ</t>
    </rPh>
    <rPh sb="15" eb="17">
      <t>フカ</t>
    </rPh>
    <phoneticPr fontId="1"/>
  </si>
  <si>
    <t>L  =</t>
    <phoneticPr fontId="1"/>
  </si>
  <si>
    <t>C  =</t>
    <phoneticPr fontId="1"/>
  </si>
  <si>
    <t>QLは任意に選べるが
大きいほど歪が低減する</t>
    <rPh sb="3" eb="5">
      <t>ニンイ</t>
    </rPh>
    <rPh sb="6" eb="7">
      <t>エラ</t>
    </rPh>
    <rPh sb="11" eb="12">
      <t>オオ</t>
    </rPh>
    <rPh sb="16" eb="17">
      <t>ヒズミ</t>
    </rPh>
    <rPh sb="18" eb="20">
      <t>テイゲン</t>
    </rPh>
    <phoneticPr fontId="1"/>
  </si>
  <si>
    <t>L1_temp</t>
    <phoneticPr fontId="1"/>
  </si>
  <si>
    <t>C1_temp</t>
    <phoneticPr fontId="1"/>
  </si>
  <si>
    <t>L2</t>
    <phoneticPr fontId="1"/>
  </si>
  <si>
    <t>C2</t>
    <phoneticPr fontId="1"/>
  </si>
  <si>
    <t>Q_Lmatch</t>
    <phoneticPr fontId="1"/>
  </si>
  <si>
    <t>L_Lmatch</t>
    <phoneticPr fontId="1"/>
  </si>
  <si>
    <t>C2_to_L</t>
    <phoneticPr fontId="1"/>
  </si>
  <si>
    <t>L = L2 + C2_to_L + L_Lmatch</t>
    <phoneticPr fontId="1"/>
  </si>
  <si>
    <t>R</t>
    <phoneticPr fontId="1"/>
  </si>
  <si>
    <t>[Ω]</t>
    <phoneticPr fontId="1"/>
  </si>
  <si>
    <t>0 &lt; R &lt; 50</t>
    <phoneticPr fontId="1"/>
  </si>
  <si>
    <t>負荷ネットワーク各要素の計算結果</t>
    <rPh sb="0" eb="2">
      <t>フカ</t>
    </rPh>
    <rPh sb="8" eb="9">
      <t>カク</t>
    </rPh>
    <rPh sb="9" eb="11">
      <t>ヨウソ</t>
    </rPh>
    <rPh sb="12" eb="14">
      <t>ケイサン</t>
    </rPh>
    <rPh sb="14" eb="16">
      <t>ケッカ</t>
    </rPh>
    <phoneticPr fontId="1"/>
  </si>
  <si>
    <t>希望するパラメータを入力</t>
    <rPh sb="0" eb="2">
      <t>キボウ</t>
    </rPh>
    <rPh sb="10" eb="12">
      <t>ニュウリョク</t>
    </rPh>
    <phoneticPr fontId="1"/>
  </si>
  <si>
    <t>ネットワーク定数計算結果</t>
    <rPh sb="6" eb="8">
      <t>テイスウ</t>
    </rPh>
    <rPh sb="8" eb="10">
      <t>ケイサン</t>
    </rPh>
    <rPh sb="10" eb="12">
      <t>ケッカ</t>
    </rPh>
    <phoneticPr fontId="1"/>
  </si>
  <si>
    <r>
      <rPr>
        <sz val="7.5"/>
        <color rgb="FFFB03DD"/>
        <rFont val="ＭＳ Ｐゴシック"/>
        <family val="3"/>
        <charset val="128"/>
      </rPr>
      <t>これ以上の任意の値とする</t>
    </r>
    <r>
      <rPr>
        <b/>
        <sz val="10"/>
        <color theme="9" tint="-0.249977111117893"/>
        <rFont val="ＭＳ Ｐゴシック"/>
        <family val="3"/>
        <charset val="128"/>
      </rPr>
      <t xml:space="preserve"> L1 &gt;</t>
    </r>
    <r>
      <rPr>
        <b/>
        <sz val="11"/>
        <color theme="9" tint="-0.249977111117893"/>
        <rFont val="ＭＳ Ｐゴシック"/>
        <family val="3"/>
        <charset val="128"/>
      </rPr>
      <t xml:space="preserve"> </t>
    </r>
    <rPh sb="2" eb="4">
      <t>イジョウ</t>
    </rPh>
    <rPh sb="5" eb="7">
      <t>ニンイ</t>
    </rPh>
    <rPh sb="8" eb="9">
      <t>アタイ</t>
    </rPh>
    <phoneticPr fontId="1"/>
  </si>
  <si>
    <t>＊実験結果に整合させるため、R を求める式の電源電圧を ( Vcc - 1.4 ) に補正している。
＊初めに充分大きなL_temp (100mH)を与えておき、L_tempからC1_tempを求め、
   C1_tempの10倍のリアクタンスとなるL1を最終的に求めている。
＊L-match はローパス型なので R &lt; 50 でなければならない。
＊C2 から L への変換は同じ周波数で共振する L 値の符号を逆にして求めている。
　(QL が小さいと C2 が負になる場合があるが、正の L へ変換されるので問題ない)</t>
    <rPh sb="153" eb="154">
      <t>ガタ</t>
    </rPh>
    <rPh sb="225" eb="226">
      <t>チイ</t>
    </rPh>
    <rPh sb="234" eb="235">
      <t>フ</t>
    </rPh>
    <rPh sb="238" eb="240">
      <t>バアイ</t>
    </rPh>
    <rPh sb="245" eb="246">
      <t>セイ</t>
    </rPh>
    <rPh sb="251" eb="253">
      <t>ヘンカン</t>
    </rPh>
    <rPh sb="258" eb="260">
      <t>モンダイ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</si>
</sst>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_);[Red]\(0.0\)"/>
    <numFmt numFmtId="178" formatCode="0.00_);[Red]\(0.00\)"/>
    <numFmt numFmtId="179" formatCode="0.0_ "/>
    <numFmt numFmtId="180" formatCode="0.0"/>
  </numFmts>
  <fonts count="28">
    <font>
      <sz val="11"/>
      <name val="明朝"/>
      <family val="1"/>
      <charset val="128"/>
    </font>
    <font>
      <sz val="6"/>
      <name val="明朝"/>
      <family val="3"/>
      <charset val="128"/>
    </font>
    <font>
      <sz val="10"/>
      <name val="メイリオ"/>
      <family val="3"/>
      <charset val="128"/>
    </font>
    <font>
      <sz val="9"/>
      <color theme="8" tint="-0.499984740745262"/>
      <name val="メイリオ"/>
      <family val="3"/>
      <charset val="128"/>
    </font>
    <font>
      <sz val="10"/>
      <color theme="8" tint="-0.499984740745262"/>
      <name val="メイリオ"/>
      <family val="3"/>
      <charset val="128"/>
    </font>
    <font>
      <b/>
      <sz val="10"/>
      <color theme="5" tint="-0.249977111117893"/>
      <name val="メイリオ"/>
      <family val="3"/>
      <charset val="128"/>
    </font>
    <font>
      <b/>
      <sz val="10"/>
      <color theme="8" tint="-0.499984740745262"/>
      <name val="メイリオ"/>
      <family val="3"/>
      <charset val="128"/>
    </font>
    <font>
      <b/>
      <sz val="11"/>
      <color theme="9" tint="-0.249977111117893"/>
      <name val="ＭＳ Ｐゴシック"/>
      <family val="3"/>
      <charset val="128"/>
    </font>
    <font>
      <sz val="11"/>
      <name val="メイリオ"/>
      <family val="3"/>
      <charset val="128"/>
    </font>
    <font>
      <sz val="9"/>
      <name val="メイリオ"/>
      <family val="3"/>
      <charset val="128"/>
    </font>
    <font>
      <b/>
      <sz val="10"/>
      <color theme="9" tint="-0.249977111117893"/>
      <name val="メイリオ"/>
      <family val="3"/>
      <charset val="128"/>
    </font>
    <font>
      <b/>
      <sz val="9"/>
      <color theme="9" tint="-0.249977111117893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9"/>
      <color theme="8" tint="-0.499984740745262"/>
      <name val="メイリオ"/>
      <family val="3"/>
      <charset val="128"/>
    </font>
    <font>
      <sz val="11"/>
      <color theme="5" tint="-0.499984740745262"/>
      <name val="ＭＳ Ｐゴシック"/>
      <family val="3"/>
      <charset val="128"/>
    </font>
    <font>
      <sz val="12"/>
      <color theme="5" tint="-0.499984740745262"/>
      <name val="メイリオ"/>
      <family val="3"/>
      <charset val="128"/>
    </font>
    <font>
      <sz val="11"/>
      <color theme="5" tint="-0.499984740745262"/>
      <name val="ＭＳ Ｐゴシック"/>
      <family val="1"/>
      <charset val="128"/>
    </font>
    <font>
      <sz val="18"/>
      <color theme="5" tint="-0.499984740745262"/>
      <name val="メイリオ"/>
      <family val="3"/>
      <charset val="128"/>
    </font>
    <font>
      <sz val="8"/>
      <color rgb="FFFB03DD"/>
      <name val="メイリオ"/>
      <family val="3"/>
      <charset val="128"/>
    </font>
    <font>
      <sz val="7.5"/>
      <color rgb="FFFB03DD"/>
      <name val="ＭＳ Ｐゴシック"/>
      <family val="3"/>
      <charset val="128"/>
    </font>
    <font>
      <sz val="7.5"/>
      <name val="メイリオ"/>
      <family val="3"/>
      <charset val="128"/>
    </font>
    <font>
      <b/>
      <sz val="11"/>
      <color theme="1"/>
      <name val="ＭＳ Ｐゴシック"/>
      <family val="3"/>
      <charset val="128"/>
    </font>
    <font>
      <b/>
      <sz val="9"/>
      <color theme="8" tint="-0.249977111117893"/>
      <name val="メイリオ"/>
      <family val="3"/>
      <charset val="128"/>
    </font>
    <font>
      <sz val="10"/>
      <color theme="5" tint="-0.249977111117893"/>
      <name val="メイリオ"/>
      <family val="3"/>
      <charset val="128"/>
    </font>
    <font>
      <sz val="10"/>
      <name val="明朝"/>
      <family val="1"/>
      <charset val="128"/>
    </font>
    <font>
      <sz val="10"/>
      <color theme="5" tint="-0.249977111117893"/>
      <name val="明朝"/>
      <family val="1"/>
      <charset val="128"/>
    </font>
    <font>
      <sz val="10"/>
      <color theme="1"/>
      <name val="メイリオ"/>
      <family val="3"/>
      <charset val="128"/>
    </font>
    <font>
      <b/>
      <sz val="10"/>
      <color theme="9" tint="-0.249977111117893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 style="thick">
        <color theme="5" tint="-0.249977111117893"/>
      </left>
      <right style="thick">
        <color theme="5" tint="-0.249977111117893"/>
      </right>
      <top style="thick">
        <color theme="5" tint="-0.249977111117893"/>
      </top>
      <bottom style="thick">
        <color theme="5" tint="-0.249977111117893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/>
      <bottom style="thick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ck">
        <color theme="5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/>
      <bottom/>
      <diagonal/>
    </border>
    <border>
      <left style="thin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  <border>
      <left style="medium">
        <color rgb="FFFB03DD"/>
      </left>
      <right style="medium">
        <color rgb="FFFB03DD"/>
      </right>
      <top style="medium">
        <color rgb="FFFB03DD"/>
      </top>
      <bottom style="medium">
        <color rgb="FFFB03DD"/>
      </bottom>
      <diagonal/>
    </border>
    <border>
      <left style="thin">
        <color rgb="FFFB03DD"/>
      </left>
      <right/>
      <top style="thin">
        <color rgb="FFFB03DD"/>
      </top>
      <bottom style="thin">
        <color rgb="FFFB03DD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/>
      <bottom style="thin">
        <color rgb="FF00B0F0"/>
      </bottom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 style="medium">
        <color rgb="FFFFC000"/>
      </left>
      <right/>
      <top/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/>
      <right/>
      <top/>
      <bottom style="medium">
        <color rgb="FFFFC000"/>
      </bottom>
      <diagonal/>
    </border>
    <border>
      <left/>
      <right/>
      <top style="thin">
        <color rgb="FF00B0F0"/>
      </top>
      <bottom/>
      <diagonal/>
    </border>
    <border>
      <left style="medium">
        <color rgb="FF00B0F0"/>
      </left>
      <right/>
      <top/>
      <bottom/>
      <diagonal/>
    </border>
    <border>
      <left/>
      <right style="medium">
        <color rgb="FF00B0F0"/>
      </right>
      <top/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/>
      <right style="medium">
        <color rgb="FFFFC000"/>
      </right>
      <top style="medium">
        <color rgb="FFFFC000"/>
      </top>
      <bottom/>
      <diagonal/>
    </border>
    <border>
      <left/>
      <right style="medium">
        <color rgb="FFFFC000"/>
      </right>
      <top/>
      <bottom/>
      <diagonal/>
    </border>
    <border>
      <left/>
      <right style="medium">
        <color rgb="FFFFC000"/>
      </right>
      <top/>
      <bottom style="medium">
        <color rgb="FFFFC000"/>
      </bottom>
      <diagonal/>
    </border>
    <border>
      <left/>
      <right style="thin">
        <color rgb="FF00B0F0"/>
      </right>
      <top/>
      <bottom/>
      <diagonal/>
    </border>
    <border>
      <left/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/>
      <top style="thin">
        <color rgb="FF00B0F0"/>
      </top>
      <bottom/>
      <diagonal/>
    </border>
    <border>
      <left style="thin">
        <color rgb="FFFB03DD"/>
      </left>
      <right/>
      <top style="thin">
        <color rgb="FFFB03DD"/>
      </top>
      <bottom/>
      <diagonal/>
    </border>
    <border>
      <left/>
      <right style="thin">
        <color rgb="FFFB03DD"/>
      </right>
      <top style="thin">
        <color rgb="FFFB03DD"/>
      </top>
      <bottom/>
      <diagonal/>
    </border>
    <border>
      <left/>
      <right style="thin">
        <color rgb="FFFB03DD"/>
      </right>
      <top/>
      <bottom/>
      <diagonal/>
    </border>
    <border>
      <left/>
      <right/>
      <top/>
      <bottom style="thin">
        <color rgb="FF00B0F0"/>
      </bottom>
      <diagonal/>
    </border>
  </borders>
  <cellStyleXfs count="1">
    <xf numFmtId="0" fontId="0" fillId="0" borderId="0"/>
  </cellStyleXfs>
  <cellXfs count="86">
    <xf numFmtId="0" fontId="0" fillId="0" borderId="0" xfId="0"/>
    <xf numFmtId="178" fontId="0" fillId="0" borderId="0" xfId="0" applyNumberFormat="1"/>
    <xf numFmtId="177" fontId="0" fillId="0" borderId="0" xfId="0" applyNumberFormat="1"/>
    <xf numFmtId="178" fontId="0" fillId="0" borderId="0" xfId="0" applyNumberFormat="1" applyBorder="1"/>
    <xf numFmtId="0" fontId="0" fillId="0" borderId="0" xfId="0" applyBorder="1"/>
    <xf numFmtId="177" fontId="0" fillId="0" borderId="0" xfId="0" applyNumberFormat="1" applyBorder="1"/>
    <xf numFmtId="11" fontId="0" fillId="0" borderId="0" xfId="0" applyNumberFormat="1" applyBorder="1"/>
    <xf numFmtId="177" fontId="5" fillId="0" borderId="0" xfId="0" applyNumberFormat="1" applyFont="1" applyBorder="1"/>
    <xf numFmtId="177" fontId="6" fillId="0" borderId="0" xfId="0" applyNumberFormat="1" applyFont="1" applyBorder="1"/>
    <xf numFmtId="177" fontId="10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right"/>
    </xf>
    <xf numFmtId="0" fontId="2" fillId="0" borderId="0" xfId="0" applyFont="1"/>
    <xf numFmtId="0" fontId="18" fillId="0" borderId="0" xfId="0" applyFont="1"/>
    <xf numFmtId="0" fontId="12" fillId="0" borderId="0" xfId="0" applyFont="1" applyBorder="1" applyAlignment="1">
      <alignment horizontal="center" wrapText="1"/>
    </xf>
    <xf numFmtId="0" fontId="12" fillId="0" borderId="19" xfId="0" applyFont="1" applyBorder="1" applyAlignment="1">
      <alignment wrapText="1"/>
    </xf>
    <xf numFmtId="0" fontId="14" fillId="0" borderId="0" xfId="0" applyFont="1" applyBorder="1" applyAlignment="1">
      <alignment vertical="center" wrapText="1"/>
    </xf>
    <xf numFmtId="178" fontId="8" fillId="0" borderId="0" xfId="0" applyNumberFormat="1" applyFont="1"/>
    <xf numFmtId="0" fontId="0" fillId="0" borderId="21" xfId="0" applyBorder="1"/>
    <xf numFmtId="178" fontId="0" fillId="0" borderId="23" xfId="0" applyNumberFormat="1" applyBorder="1"/>
    <xf numFmtId="177" fontId="0" fillId="0" borderId="23" xfId="0" applyNumberFormat="1" applyBorder="1"/>
    <xf numFmtId="0" fontId="0" fillId="0" borderId="23" xfId="0" applyBorder="1"/>
    <xf numFmtId="0" fontId="0" fillId="0" borderId="24" xfId="0" applyBorder="1"/>
    <xf numFmtId="178" fontId="0" fillId="0" borderId="20" xfId="0" applyNumberFormat="1" applyBorder="1"/>
    <xf numFmtId="178" fontId="0" fillId="0" borderId="22" xfId="0" applyNumberFormat="1" applyBorder="1"/>
    <xf numFmtId="179" fontId="9" fillId="0" borderId="28" xfId="0" applyNumberFormat="1" applyFont="1" applyBorder="1" applyAlignment="1">
      <alignment horizontal="center" vertical="center"/>
    </xf>
    <xf numFmtId="177" fontId="9" fillId="0" borderId="28" xfId="0" applyNumberFormat="1" applyFont="1" applyBorder="1" applyAlignment="1">
      <alignment horizontal="center" vertical="center"/>
    </xf>
    <xf numFmtId="177" fontId="9" fillId="0" borderId="28" xfId="0" applyNumberFormat="1" applyFont="1" applyBorder="1" applyAlignment="1">
      <alignment vertical="center"/>
    </xf>
    <xf numFmtId="0" fontId="9" fillId="0" borderId="28" xfId="0" applyFont="1" applyBorder="1" applyAlignment="1">
      <alignment horizontal="center"/>
    </xf>
    <xf numFmtId="178" fontId="9" fillId="0" borderId="28" xfId="0" applyNumberFormat="1" applyFont="1" applyBorder="1" applyAlignment="1">
      <alignment horizontal="center"/>
    </xf>
    <xf numFmtId="179" fontId="9" fillId="0" borderId="28" xfId="0" applyNumberFormat="1" applyFont="1" applyBorder="1"/>
    <xf numFmtId="176" fontId="9" fillId="0" borderId="28" xfId="0" applyNumberFormat="1" applyFont="1" applyBorder="1"/>
    <xf numFmtId="0" fontId="0" fillId="0" borderId="28" xfId="0" applyBorder="1"/>
    <xf numFmtId="179" fontId="9" fillId="0" borderId="29" xfId="0" applyNumberFormat="1" applyFont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11" fontId="20" fillId="2" borderId="28" xfId="0" applyNumberFormat="1" applyFont="1" applyFill="1" applyBorder="1" applyAlignment="1">
      <alignment horizont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13" fillId="0" borderId="37" xfId="0" applyFont="1" applyBorder="1" applyAlignment="1">
      <alignment vertical="center" wrapText="1"/>
    </xf>
    <xf numFmtId="0" fontId="21" fillId="0" borderId="20" xfId="0" applyFont="1" applyFill="1" applyBorder="1" applyAlignment="1">
      <alignment vertical="center" wrapText="1"/>
    </xf>
    <xf numFmtId="0" fontId="21" fillId="0" borderId="21" xfId="0" applyFont="1" applyFill="1" applyBorder="1" applyAlignment="1">
      <alignment vertical="center" wrapText="1"/>
    </xf>
    <xf numFmtId="0" fontId="11" fillId="0" borderId="42" xfId="0" applyFont="1" applyBorder="1" applyAlignment="1">
      <alignment vertical="center" wrapText="1"/>
    </xf>
    <xf numFmtId="0" fontId="11" fillId="0" borderId="42" xfId="0" applyFont="1" applyBorder="1" applyAlignment="1">
      <alignment vertical="center"/>
    </xf>
    <xf numFmtId="179" fontId="2" fillId="0" borderId="11" xfId="0" applyNumberFormat="1" applyFont="1" applyBorder="1" applyProtection="1">
      <protection locked="0"/>
    </xf>
    <xf numFmtId="177" fontId="24" fillId="0" borderId="0" xfId="0" applyNumberFormat="1" applyFont="1" applyBorder="1"/>
    <xf numFmtId="177" fontId="25" fillId="0" borderId="0" xfId="0" applyNumberFormat="1" applyFont="1" applyBorder="1"/>
    <xf numFmtId="176" fontId="2" fillId="0" borderId="11" xfId="0" applyNumberFormat="1" applyFont="1" applyBorder="1" applyProtection="1">
      <protection locked="0"/>
    </xf>
    <xf numFmtId="179" fontId="2" fillId="0" borderId="1" xfId="0" applyNumberFormat="1" applyFont="1" applyBorder="1"/>
    <xf numFmtId="177" fontId="24" fillId="0" borderId="0" xfId="0" applyNumberFormat="1" applyFont="1"/>
    <xf numFmtId="176" fontId="24" fillId="0" borderId="0" xfId="0" applyNumberFormat="1" applyFont="1" applyBorder="1"/>
    <xf numFmtId="176" fontId="2" fillId="0" borderId="9" xfId="0" applyNumberFormat="1" applyFont="1" applyBorder="1" applyProtection="1"/>
    <xf numFmtId="0" fontId="27" fillId="0" borderId="10" xfId="0" applyFont="1" applyBorder="1" applyAlignment="1">
      <alignment horizontal="right"/>
    </xf>
    <xf numFmtId="11" fontId="20" fillId="0" borderId="43" xfId="0" applyNumberFormat="1" applyFont="1" applyFill="1" applyBorder="1" applyAlignment="1">
      <alignment wrapText="1"/>
    </xf>
    <xf numFmtId="0" fontId="11" fillId="3" borderId="40" xfId="0" applyFont="1" applyFill="1" applyBorder="1" applyAlignment="1">
      <alignment horizontal="center" vertical="center" wrapText="1"/>
    </xf>
    <xf numFmtId="0" fontId="11" fillId="3" borderId="41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3" xfId="0" applyFont="1" applyBorder="1" applyAlignment="1">
      <alignment horizontal="center" wrapText="1"/>
    </xf>
    <xf numFmtId="11" fontId="23" fillId="0" borderId="4" xfId="0" applyNumberFormat="1" applyFont="1" applyBorder="1" applyAlignment="1">
      <alignment horizontal="center" wrapText="1"/>
    </xf>
    <xf numFmtId="11" fontId="23" fillId="0" borderId="5" xfId="0" applyNumberFormat="1" applyFont="1" applyBorder="1" applyAlignment="1">
      <alignment horizontal="center" wrapText="1"/>
    </xf>
    <xf numFmtId="11" fontId="2" fillId="0" borderId="6" xfId="0" applyNumberFormat="1" applyFont="1" applyBorder="1" applyAlignment="1">
      <alignment horizontal="center" wrapText="1"/>
    </xf>
    <xf numFmtId="11" fontId="2" fillId="0" borderId="7" xfId="0" applyNumberFormat="1" applyFont="1" applyBorder="1" applyAlignment="1">
      <alignment horizontal="center" wrapText="1"/>
    </xf>
    <xf numFmtId="11" fontId="2" fillId="0" borderId="8" xfId="0" applyNumberFormat="1" applyFont="1" applyBorder="1" applyAlignment="1">
      <alignment horizontal="center" wrapText="1"/>
    </xf>
    <xf numFmtId="0" fontId="22" fillId="2" borderId="39" xfId="0" applyFont="1" applyFill="1" applyBorder="1" applyAlignment="1">
      <alignment horizontal="center"/>
    </xf>
    <xf numFmtId="0" fontId="22" fillId="2" borderId="38" xfId="0" applyFont="1" applyFill="1" applyBorder="1" applyAlignment="1">
      <alignment horizontal="center"/>
    </xf>
    <xf numFmtId="180" fontId="9" fillId="0" borderId="26" xfId="0" applyNumberFormat="1" applyFont="1" applyBorder="1" applyAlignment="1">
      <alignment horizontal="left" vertical="top"/>
    </xf>
    <xf numFmtId="180" fontId="9" fillId="0" borderId="0" xfId="0" applyNumberFormat="1" applyFont="1" applyAlignment="1">
      <alignment horizontal="left" vertical="top"/>
    </xf>
    <xf numFmtId="180" fontId="9" fillId="0" borderId="26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B03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438150</xdr:colOff>
      <xdr:row>1</xdr:row>
      <xdr:rowOff>66675</xdr:rowOff>
    </xdr:from>
    <xdr:to>
      <xdr:col>4</xdr:col>
      <xdr:colOff>200025</xdr:colOff>
      <xdr:row>5</xdr:row>
      <xdr:rowOff>742950</xdr:rowOff>
    </xdr:to>
    <xdr:pic>
      <xdr:nvPicPr>
        <xdr:cNvPr id="2058" name="図 2">
          <a:extLst>
            <a:ext uri="{FF2B5EF4-FFF2-40B4-BE49-F238E27FC236}">
              <a16:creationId xmlns:a16="http://schemas.microsoft.com/office/drawing/2014/main" id="{D030C2B0-00DB-4745-9AAA-208B9AE61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47650"/>
          <a:ext cx="2705100" cy="1666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733425</xdr:colOff>
      <xdr:row>17</xdr:row>
      <xdr:rowOff>104775</xdr:rowOff>
    </xdr:from>
    <xdr:to>
      <xdr:col>15</xdr:col>
      <xdr:colOff>325464</xdr:colOff>
      <xdr:row>25</xdr:row>
      <xdr:rowOff>19786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79314E4-3CEE-4D7D-A8A6-471DA23C2D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5575" y="4714875"/>
          <a:ext cx="3992589" cy="1820011"/>
        </a:xfrm>
        <a:prstGeom prst="rect">
          <a:avLst/>
        </a:prstGeom>
      </xdr:spPr>
    </xdr:pic>
    <xdr:clientData/>
  </xdr:twoCellAnchor>
  <xdr:twoCellAnchor>
    <xdr:from>
      <xdr:col>15</xdr:col>
      <xdr:colOff>381000</xdr:colOff>
      <xdr:row>5</xdr:row>
      <xdr:rowOff>390525</xdr:rowOff>
    </xdr:from>
    <xdr:to>
      <xdr:col>18</xdr:col>
      <xdr:colOff>76202</xdr:colOff>
      <xdr:row>6</xdr:row>
      <xdr:rowOff>85725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1106A30-E353-4AA2-861E-D6299C53FF09}"/>
            </a:ext>
          </a:extLst>
        </xdr:cNvPr>
        <xdr:cNvSpPr txBox="1"/>
      </xdr:nvSpPr>
      <xdr:spPr>
        <a:xfrm>
          <a:off x="9810750" y="1562100"/>
          <a:ext cx="1219202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Jan. 7th.  2022</a:t>
          </a:r>
        </a:p>
        <a:p>
          <a:r>
            <a:rPr kumimoji="1" lang="ja-JP" altLang="en-US" sz="1100"/>
            <a:t>　　　</a:t>
          </a:r>
          <a:r>
            <a:rPr kumimoji="1" lang="en-US" altLang="ja-JP" sz="1100"/>
            <a:t>JR3TGS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9"/>
  <sheetViews>
    <sheetView showGridLines="0" tabSelected="1" workbookViewId="0">
      <selection activeCell="Z13" sqref="Z13"/>
    </sheetView>
  </sheetViews>
  <sheetFormatPr defaultRowHeight="13.5"/>
  <cols>
    <col min="1" max="1" width="2.375" style="1" customWidth="1"/>
    <col min="2" max="2" width="2.25" customWidth="1"/>
    <col min="3" max="3" width="21.625" customWidth="1"/>
    <col min="4" max="4" width="11.25" customWidth="1"/>
    <col min="5" max="5" width="7.125" style="2" customWidth="1"/>
    <col min="6" max="6" width="13.875" customWidth="1"/>
    <col min="7" max="7" width="5.375" style="2" customWidth="1"/>
    <col min="8" max="8" width="1.75" customWidth="1"/>
    <col min="9" max="9" width="1.5" customWidth="1"/>
    <col min="10" max="10" width="8.5" style="1" customWidth="1"/>
    <col min="11" max="11" width="12.125" customWidth="1"/>
    <col min="12" max="12" width="9.75" style="1" customWidth="1"/>
    <col min="13" max="13" width="8.75" style="1" customWidth="1"/>
    <col min="14" max="14" width="8.75" style="2" customWidth="1"/>
    <col min="15" max="17" width="8.75" customWidth="1"/>
    <col min="18" max="18" width="2.5" customWidth="1"/>
    <col min="19" max="19" width="1.875" customWidth="1"/>
  </cols>
  <sheetData>
    <row r="1" spans="1:18" ht="14.25" thickBot="1">
      <c r="D1" s="4"/>
    </row>
    <row r="2" spans="1:18" ht="19.5" customHeight="1">
      <c r="B2" s="65" t="s">
        <v>13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7"/>
    </row>
    <row r="3" spans="1:18" ht="19.5" customHeight="1">
      <c r="B3" s="6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0"/>
    </row>
    <row r="4" spans="1:18" ht="19.5" customHeight="1">
      <c r="B4" s="68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70"/>
    </row>
    <row r="5" spans="1:18" ht="19.5" customHeight="1">
      <c r="B5" s="68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70"/>
    </row>
    <row r="6" spans="1:18" ht="70.5" customHeight="1" thickBot="1">
      <c r="B6" s="71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3"/>
    </row>
    <row r="7" spans="1:18" ht="12.75" customHeight="1" thickBot="1">
      <c r="B7" s="36"/>
      <c r="C7" s="36"/>
      <c r="D7" s="36"/>
      <c r="E7" s="36"/>
      <c r="F7" s="36"/>
      <c r="G7" s="36"/>
      <c r="H7" s="36"/>
      <c r="I7" s="16"/>
    </row>
    <row r="8" spans="1:18" ht="18.75" customHeight="1" thickBot="1">
      <c r="B8" s="4"/>
      <c r="C8" s="81" t="s">
        <v>31</v>
      </c>
      <c r="D8" s="82"/>
      <c r="E8" s="5"/>
      <c r="F8" s="6"/>
      <c r="G8" s="5"/>
      <c r="H8" s="36"/>
      <c r="I8" s="59" t="s">
        <v>30</v>
      </c>
      <c r="J8" s="60"/>
      <c r="K8" s="60"/>
      <c r="L8" s="60"/>
      <c r="M8" s="60"/>
      <c r="N8" s="60"/>
      <c r="O8" s="60"/>
      <c r="P8" s="60"/>
      <c r="Q8" s="60"/>
      <c r="R8" s="61"/>
    </row>
    <row r="9" spans="1:18" ht="18.75" customHeight="1" thickBot="1">
      <c r="B9" s="42"/>
      <c r="C9" s="39" t="s">
        <v>1</v>
      </c>
      <c r="D9" s="47">
        <v>7</v>
      </c>
      <c r="E9" s="8" t="s">
        <v>5</v>
      </c>
      <c r="F9" s="76" t="s">
        <v>15</v>
      </c>
      <c r="G9" s="48"/>
      <c r="H9" s="36"/>
      <c r="I9" s="34"/>
      <c r="J9" s="85" t="s">
        <v>34</v>
      </c>
      <c r="K9" s="83"/>
      <c r="L9" s="83"/>
      <c r="M9" s="83"/>
      <c r="N9" s="83"/>
      <c r="O9" s="83"/>
      <c r="P9" s="83"/>
      <c r="Q9" s="83"/>
      <c r="R9" s="35"/>
    </row>
    <row r="10" spans="1:18" ht="18.75" customHeight="1" thickBot="1">
      <c r="B10" s="42"/>
      <c r="C10" s="38" t="s">
        <v>0</v>
      </c>
      <c r="D10" s="47">
        <v>12</v>
      </c>
      <c r="E10" s="8" t="s">
        <v>3</v>
      </c>
      <c r="F10" s="77"/>
      <c r="G10" s="49"/>
      <c r="H10" s="36"/>
      <c r="I10" s="40"/>
      <c r="J10" s="84"/>
      <c r="K10" s="84"/>
      <c r="L10" s="84"/>
      <c r="M10" s="84"/>
      <c r="N10" s="84"/>
      <c r="O10" s="84"/>
      <c r="P10" s="84"/>
      <c r="Q10" s="84"/>
      <c r="R10" s="41"/>
    </row>
    <row r="11" spans="1:18" ht="18.75" customHeight="1" thickTop="1" thickBot="1">
      <c r="B11" s="42"/>
      <c r="C11" s="38" t="s">
        <v>6</v>
      </c>
      <c r="D11" s="50">
        <v>0.9</v>
      </c>
      <c r="E11" s="8" t="s">
        <v>7</v>
      </c>
      <c r="F11" s="51">
        <f>(D10-1.4)^2/D11*0.576801*(1.0000086-0.414395/D12-0.577501/D12^2+0.205967/D12^3)</f>
        <v>26.847705124220514</v>
      </c>
      <c r="G11" s="7" t="s">
        <v>4</v>
      </c>
      <c r="H11" s="36"/>
      <c r="I11" s="40"/>
      <c r="J11" s="84"/>
      <c r="K11" s="84"/>
      <c r="L11" s="84"/>
      <c r="M11" s="84"/>
      <c r="N11" s="84"/>
      <c r="O11" s="84"/>
      <c r="P11" s="84"/>
      <c r="Q11" s="84"/>
      <c r="R11" s="41"/>
    </row>
    <row r="12" spans="1:18" ht="18.75" customHeight="1" thickTop="1" thickBot="1">
      <c r="B12" s="42"/>
      <c r="C12" s="39" t="s">
        <v>2</v>
      </c>
      <c r="D12" s="50">
        <v>1.2</v>
      </c>
      <c r="E12" s="52"/>
      <c r="F12" s="78" t="s">
        <v>14</v>
      </c>
      <c r="G12" s="48"/>
      <c r="H12" s="36"/>
      <c r="I12" s="43"/>
      <c r="J12" s="84"/>
      <c r="K12" s="84"/>
      <c r="L12" s="84"/>
      <c r="M12" s="84"/>
      <c r="N12" s="84"/>
      <c r="O12" s="84"/>
      <c r="P12" s="84"/>
      <c r="Q12" s="84"/>
      <c r="R12" s="44"/>
    </row>
    <row r="13" spans="1:18" ht="18.75" customHeight="1">
      <c r="A13" s="3"/>
      <c r="B13" s="10"/>
      <c r="C13" s="74" t="s">
        <v>18</v>
      </c>
      <c r="D13" s="53"/>
      <c r="E13" s="52"/>
      <c r="F13" s="79"/>
      <c r="G13" s="48"/>
      <c r="H13" s="6"/>
      <c r="I13" s="40"/>
      <c r="J13" s="84"/>
      <c r="K13" s="84"/>
      <c r="L13" s="84"/>
      <c r="M13" s="84"/>
      <c r="N13" s="84"/>
      <c r="O13" s="84"/>
      <c r="P13" s="84"/>
      <c r="Q13" s="84"/>
      <c r="R13" s="41"/>
    </row>
    <row r="14" spans="1:18" ht="18.75" customHeight="1">
      <c r="A14" s="3"/>
      <c r="B14" s="10"/>
      <c r="C14" s="75"/>
      <c r="D14" s="53"/>
      <c r="E14" s="52"/>
      <c r="F14" s="80"/>
      <c r="G14" s="52"/>
      <c r="I14" s="40"/>
      <c r="J14" s="56"/>
      <c r="K14" s="56"/>
      <c r="L14" s="37" t="s">
        <v>29</v>
      </c>
      <c r="M14" s="5"/>
      <c r="N14" s="62" t="s">
        <v>26</v>
      </c>
      <c r="O14" s="63"/>
      <c r="P14" s="64"/>
      <c r="Q14" s="4"/>
      <c r="R14" s="41"/>
    </row>
    <row r="15" spans="1:18" ht="18.75" customHeight="1">
      <c r="A15" s="3"/>
      <c r="C15" s="15"/>
      <c r="I15" s="40"/>
      <c r="J15" s="25" t="s">
        <v>19</v>
      </c>
      <c r="K15" s="25" t="s">
        <v>20</v>
      </c>
      <c r="L15" s="33" t="s">
        <v>27</v>
      </c>
      <c r="M15" s="33" t="s">
        <v>22</v>
      </c>
      <c r="N15" s="26" t="s">
        <v>21</v>
      </c>
      <c r="O15" s="25" t="s">
        <v>25</v>
      </c>
      <c r="P15" s="26" t="s">
        <v>24</v>
      </c>
      <c r="Q15" s="27" t="s">
        <v>23</v>
      </c>
      <c r="R15" s="41"/>
    </row>
    <row r="16" spans="1:18" ht="18.75" customHeight="1">
      <c r="A16" s="3"/>
      <c r="C16" s="14"/>
      <c r="H16" s="6"/>
      <c r="I16" s="40"/>
      <c r="J16" s="28" t="s">
        <v>10</v>
      </c>
      <c r="K16" s="28" t="s">
        <v>11</v>
      </c>
      <c r="L16" s="28" t="s">
        <v>28</v>
      </c>
      <c r="M16" s="29" t="s">
        <v>11</v>
      </c>
      <c r="N16" s="28" t="s">
        <v>10</v>
      </c>
      <c r="O16" s="28" t="s">
        <v>10</v>
      </c>
      <c r="P16" s="28" t="s">
        <v>10</v>
      </c>
      <c r="Q16" s="32"/>
      <c r="R16" s="41"/>
    </row>
    <row r="17" spans="2:18" ht="18.75" customHeight="1" thickBot="1">
      <c r="C17" s="57" t="s">
        <v>32</v>
      </c>
      <c r="D17" s="58"/>
      <c r="I17" s="23"/>
      <c r="J17" s="30">
        <v>100000</v>
      </c>
      <c r="K17" s="31">
        <f>1000000000000/34.2219/D9/1000000/F11*(0.99866+0.91424/D12-1.03175/D12^2)+0.6*1000000000000/(2*PI()*D9*1000000)^2/J17*1000000</f>
        <v>162.33548063286958</v>
      </c>
      <c r="L17" s="30">
        <f>(D10-1.4)^2/D11*0.576801*(1.0000086-0.414395/D12-0.577501/D12^2+0.205967/D12^3)</f>
        <v>26.847705124220514</v>
      </c>
      <c r="M17" s="31">
        <f>1000000000000/2/PI()/D9/1000000/F11/(D12-0.104823)*(1.00121+1.01468/(D12-1.7879))-0.2/(2*PI()*D9)^2/D18/1000000</f>
        <v>-560.41108701657686</v>
      </c>
      <c r="N17" s="31">
        <f>D12*F11/2/PI()/D9</f>
        <v>0.73250485391885178</v>
      </c>
      <c r="O17" s="31">
        <f>-1000000/M17/4/PI()^2/D9^2</f>
        <v>0.92243859280826868</v>
      </c>
      <c r="P17" s="31">
        <f>F11*Q17/2/PI()/D9</f>
        <v>0.56685593594208294</v>
      </c>
      <c r="Q17" s="31">
        <f>SQRT(50/F11-1)</f>
        <v>0.92863155717170998</v>
      </c>
      <c r="R17" s="18"/>
    </row>
    <row r="18" spans="2:18" ht="18.75" customHeight="1" thickBot="1">
      <c r="B18" s="45"/>
      <c r="C18" s="11" t="s">
        <v>33</v>
      </c>
      <c r="D18" s="54">
        <f>10/4/PI()^2/D9^2/K17*1000000</f>
        <v>31.844228537495251</v>
      </c>
      <c r="E18" s="9" t="s">
        <v>9</v>
      </c>
      <c r="F18" s="13"/>
      <c r="I18" s="23"/>
      <c r="J18"/>
      <c r="K18" s="1"/>
      <c r="M18" s="2"/>
      <c r="N18"/>
      <c r="R18" s="18"/>
    </row>
    <row r="19" spans="2:18" ht="18.75" customHeight="1" thickBot="1">
      <c r="B19" s="46"/>
      <c r="C19" s="55" t="s">
        <v>12</v>
      </c>
      <c r="D19" s="54">
        <f>1000000000000/34.2219/D9/1000000/F11*(0.99866+0.91424/D12-1.03175/D12^2)+0.6*1000000000000/(2*PI()*D9*1000000)^2/D18*1000000</f>
        <v>172.07250780195474</v>
      </c>
      <c r="E19" s="9" t="s">
        <v>8</v>
      </c>
      <c r="I19" s="23"/>
      <c r="J19"/>
      <c r="K19" s="1"/>
      <c r="M19" s="2"/>
      <c r="N19"/>
      <c r="R19" s="18"/>
    </row>
    <row r="20" spans="2:18" ht="18.75" customHeight="1" thickBot="1">
      <c r="B20" s="46"/>
      <c r="C20" s="55" t="s">
        <v>16</v>
      </c>
      <c r="D20" s="54">
        <f>N17+O17+P17</f>
        <v>2.2217993826692033</v>
      </c>
      <c r="E20" s="9" t="s">
        <v>9</v>
      </c>
      <c r="I20" s="23"/>
      <c r="J20"/>
      <c r="K20" s="1"/>
      <c r="M20" s="2"/>
      <c r="N20"/>
      <c r="R20" s="18"/>
    </row>
    <row r="21" spans="2:18" ht="18.75" customHeight="1" thickBot="1">
      <c r="B21" s="46"/>
      <c r="C21" s="55" t="s">
        <v>17</v>
      </c>
      <c r="D21" s="54">
        <f>Q17/50/2/PI()/D9*1000000</f>
        <v>422.27515038571909</v>
      </c>
      <c r="E21" s="9" t="s">
        <v>8</v>
      </c>
      <c r="I21" s="23"/>
      <c r="J21"/>
      <c r="K21" s="1"/>
      <c r="M21" s="2"/>
      <c r="N21"/>
      <c r="R21" s="18"/>
    </row>
    <row r="22" spans="2:18" ht="18.75" customHeight="1">
      <c r="I22" s="23"/>
      <c r="J22"/>
      <c r="K22" s="1"/>
      <c r="M22" s="2"/>
      <c r="N22"/>
      <c r="R22" s="18"/>
    </row>
    <row r="23" spans="2:18" ht="18.75" customHeight="1">
      <c r="I23" s="23"/>
      <c r="J23"/>
      <c r="K23" s="1"/>
      <c r="M23" s="2"/>
      <c r="N23"/>
      <c r="R23" s="18"/>
    </row>
    <row r="24" spans="2:18" ht="18.75" customHeight="1">
      <c r="I24" s="23"/>
      <c r="J24" s="4"/>
      <c r="K24" s="3"/>
      <c r="L24" s="3"/>
      <c r="M24" s="5"/>
      <c r="N24" s="4"/>
      <c r="O24" s="4"/>
      <c r="P24" s="4"/>
      <c r="Q24" s="4"/>
      <c r="R24" s="18"/>
    </row>
    <row r="25" spans="2:18" ht="18.75" customHeight="1">
      <c r="I25" s="23"/>
      <c r="J25" s="4"/>
      <c r="K25" s="3"/>
      <c r="L25" s="3"/>
      <c r="M25" s="5"/>
      <c r="N25" s="4"/>
      <c r="O25" s="4"/>
      <c r="P25" s="4"/>
      <c r="Q25" s="4"/>
      <c r="R25" s="18"/>
    </row>
    <row r="26" spans="2:18" ht="9.75" customHeight="1" thickBot="1">
      <c r="I26" s="24"/>
      <c r="J26" s="21"/>
      <c r="K26" s="19"/>
      <c r="L26" s="19"/>
      <c r="M26" s="20"/>
      <c r="N26" s="21"/>
      <c r="O26" s="21"/>
      <c r="P26" s="21"/>
      <c r="Q26" s="21"/>
      <c r="R26" s="22"/>
    </row>
    <row r="28" spans="2:18" ht="18.75">
      <c r="K28" s="12"/>
      <c r="L28" s="17"/>
      <c r="M28" s="17"/>
    </row>
    <row r="29" spans="2:18" ht="18.75">
      <c r="K29" s="12"/>
      <c r="L29" s="17"/>
      <c r="M29" s="17"/>
    </row>
  </sheetData>
  <sheetProtection algorithmName="SHA-512" hashValue="OxL+fPVn5NHqN46KLVPmTbsczvlTq90qJ1+RUKqoWiybJpxcAlZk2HLtrYFr14+1Qii78S2gdj2owkSLVEqxxQ==" saltValue="FQOkg2jwJwA6QlcEBgcv0w==" spinCount="100000" sheet="1" objects="1" scenarios="1"/>
  <mergeCells count="9">
    <mergeCell ref="C17:D17"/>
    <mergeCell ref="I8:R8"/>
    <mergeCell ref="N14:P14"/>
    <mergeCell ref="B2:R6"/>
    <mergeCell ref="C13:C14"/>
    <mergeCell ref="F9:F10"/>
    <mergeCell ref="F12:F14"/>
    <mergeCell ref="C8:D8"/>
    <mergeCell ref="J9:Q13"/>
  </mergeCells>
  <phoneticPr fontId="1"/>
  <pageMargins left="0.25" right="0.25" top="0.75" bottom="0.75" header="0.3" footer="0.3"/>
  <pageSetup paperSize="9" orientation="landscape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 級アンプ負荷ネットワーク計算シート</vt:lpstr>
      <vt:lpstr>'E 級アンプ負荷ネットワーク計算シート'!Print_Area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JR3TGS</dc:creator>
  <cp:lastModifiedBy>jr3tg</cp:lastModifiedBy>
  <cp:lastPrinted>2022-01-07T01:39:03Z</cp:lastPrinted>
  <dcterms:created xsi:type="dcterms:W3CDTF">2005-09-14T00:06:56Z</dcterms:created>
  <dcterms:modified xsi:type="dcterms:W3CDTF">2022-01-08T02:00:43Z</dcterms:modified>
</cp:coreProperties>
</file>